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filterPrivacy="1" autoCompressPictures="0"/>
  <bookViews>
    <workbookView xWindow="0" yWindow="0" windowWidth="34460" windowHeight="17980"/>
  </bookViews>
  <sheets>
    <sheet name="Recipe Costs" sheetId="1" r:id="rId1"/>
    <sheet name=" Savings" sheetId="10" r:id="rId2"/>
  </sheets>
  <definedNames>
    <definedName name="_xlnm.Print_Area" localSheetId="0">'Recipe Costs'!$A$1:$M$47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0" l="1"/>
  <c r="D3" i="10"/>
  <c r="D4" i="10"/>
  <c r="E4" i="10"/>
  <c r="D5" i="10"/>
  <c r="E5" i="10"/>
  <c r="D6" i="10"/>
  <c r="E6" i="10"/>
  <c r="D7" i="10"/>
  <c r="E7" i="10"/>
  <c r="E8" i="10"/>
  <c r="K23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19" i="1"/>
  <c r="L21" i="1"/>
  <c r="L24" i="1"/>
  <c r="L23" i="1"/>
  <c r="L25" i="1"/>
  <c r="E13" i="1"/>
  <c r="D23" i="1"/>
  <c r="E11" i="1"/>
  <c r="E8" i="1"/>
  <c r="E15" i="1"/>
  <c r="E16" i="1"/>
  <c r="E17" i="1"/>
  <c r="E18" i="1"/>
  <c r="E14" i="1"/>
  <c r="E12" i="1"/>
  <c r="E10" i="1"/>
  <c r="E9" i="1"/>
  <c r="E7" i="1"/>
  <c r="E6" i="1"/>
  <c r="E5" i="1"/>
  <c r="E4" i="1"/>
  <c r="E19" i="1"/>
  <c r="E21" i="1"/>
  <c r="E23" i="1"/>
  <c r="E25" i="1"/>
  <c r="E24" i="1"/>
</calcChain>
</file>

<file path=xl/sharedStrings.xml><?xml version="1.0" encoding="utf-8"?>
<sst xmlns="http://schemas.openxmlformats.org/spreadsheetml/2006/main" count="70" uniqueCount="40">
  <si>
    <t>Ingredients</t>
  </si>
  <si>
    <t>Recipe amount</t>
  </si>
  <si>
    <t>Unit weight</t>
  </si>
  <si>
    <t>Cost per unit</t>
  </si>
  <si>
    <t>Selling price</t>
  </si>
  <si>
    <t>Profit</t>
  </si>
  <si>
    <t>Food cost %</t>
  </si>
  <si>
    <t xml:space="preserve"> </t>
  </si>
  <si>
    <t>Total units</t>
  </si>
  <si>
    <t>Ginger</t>
  </si>
  <si>
    <t xml:space="preserve">Cost date: </t>
  </si>
  <si>
    <t>Squash, potato &amp; red lentil curry, toasted coconut</t>
  </si>
  <si>
    <t>Onions</t>
  </si>
  <si>
    <t>Garlic</t>
  </si>
  <si>
    <t>Curry powder</t>
  </si>
  <si>
    <t>Potatoes</t>
  </si>
  <si>
    <t>Squash</t>
  </si>
  <si>
    <t>Red lentils</t>
  </si>
  <si>
    <t>Coconut milk</t>
  </si>
  <si>
    <t>Spinach</t>
  </si>
  <si>
    <t>Coriander</t>
  </si>
  <si>
    <t>Water</t>
  </si>
  <si>
    <t>Product</t>
  </si>
  <si>
    <t>COST COMPARISON  Date 01/01/2019</t>
  </si>
  <si>
    <t>Current Recipe cost</t>
  </si>
  <si>
    <t>New Recipe Cost</t>
  </si>
  <si>
    <t>Saving Per Year, based on 100 portion per week sold</t>
  </si>
  <si>
    <t xml:space="preserve">% VARIANCE +/-  </t>
  </si>
  <si>
    <t>Recipe name:</t>
  </si>
  <si>
    <t>Total cost</t>
  </si>
  <si>
    <t>GP margin %</t>
  </si>
  <si>
    <t>Unit price</t>
  </si>
  <si>
    <t>VAT rate</t>
  </si>
  <si>
    <t>Squash, potato and red lentil curry, toasted coconut</t>
  </si>
  <si>
    <t>Selling price, no VAT</t>
  </si>
  <si>
    <t>Lemograss</t>
  </si>
  <si>
    <t>Ground coriander</t>
  </si>
  <si>
    <t>Tomato pulp</t>
  </si>
  <si>
    <t>Toasted coconut</t>
  </si>
  <si>
    <t>Lemongrass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</si>
</sst>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_-[$€-1809]* #,##0.00_-;\-[$€-1809]* #,##0.00_-;_-[$€-1809]* &quot;-&quot;??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0" fillId="0" borderId="1" xfId="0" applyBorder="1"/>
    <xf numFmtId="0" fontId="2" fillId="4" borderId="4" xfId="0" applyFont="1" applyFill="1" applyBorder="1"/>
    <xf numFmtId="166" fontId="3" fillId="0" borderId="1" xfId="0" applyNumberFormat="1" applyFont="1" applyBorder="1" applyAlignment="1">
      <alignment horizontal="left"/>
    </xf>
    <xf numFmtId="164" fontId="0" fillId="0" borderId="12" xfId="0" applyNumberFormat="1" applyBorder="1"/>
    <xf numFmtId="9" fontId="0" fillId="0" borderId="1" xfId="1" applyFont="1" applyBorder="1"/>
    <xf numFmtId="0" fontId="0" fillId="0" borderId="13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" xfId="0" applyNumberFormat="1" applyBorder="1"/>
    <xf numFmtId="0" fontId="0" fillId="0" borderId="11" xfId="0" applyBorder="1"/>
    <xf numFmtId="0" fontId="0" fillId="2" borderId="16" xfId="0" applyFill="1" applyBorder="1"/>
    <xf numFmtId="0" fontId="0" fillId="2" borderId="17" xfId="0" applyFill="1" applyBorder="1"/>
    <xf numFmtId="0" fontId="6" fillId="2" borderId="18" xfId="0" applyFont="1" applyFill="1" applyBorder="1"/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0" borderId="11" xfId="0" applyFont="1" applyBorder="1"/>
    <xf numFmtId="9" fontId="0" fillId="0" borderId="13" xfId="1" applyFont="1" applyBorder="1"/>
    <xf numFmtId="164" fontId="0" fillId="0" borderId="19" xfId="0" applyNumberFormat="1" applyBorder="1"/>
    <xf numFmtId="0" fontId="8" fillId="0" borderId="2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top"/>
    </xf>
    <xf numFmtId="0" fontId="8" fillId="4" borderId="3" xfId="0" applyFont="1" applyFill="1" applyBorder="1"/>
    <xf numFmtId="0" fontId="1" fillId="4" borderId="4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1" fillId="0" borderId="0" xfId="0" applyFont="1"/>
    <xf numFmtId="0" fontId="8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11" fillId="0" borderId="0" xfId="0" applyFont="1"/>
    <xf numFmtId="0" fontId="1" fillId="3" borderId="1" xfId="0" applyFont="1" applyFill="1" applyBorder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881759614759"/>
          <c:y val="0.261713336446441"/>
          <c:w val="0.389053925077547"/>
          <c:h val="0.637591759833633"/>
        </c:manualLayout>
      </c:layout>
      <c:pieChart>
        <c:varyColors val="1"/>
        <c:ser>
          <c:idx val="0"/>
          <c:order val="0"/>
          <c:tx>
            <c:strRef>
              <c:f>'Recipe Costs'!$E$3</c:f>
              <c:strCache>
                <c:ptCount val="1"/>
                <c:pt idx="0">
                  <c:v>Total 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2FA-4697-AB34-FB68839D6E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FA-4697-AB34-FB68839D6E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2FA-4697-AB34-FB68839D6E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2FA-4697-AB34-FB68839D6E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FA-4697-AB34-FB68839D6E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2FA-4697-AB34-FB68839D6EB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FA-4697-AB34-FB68839D6E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F2-4B26-8B6D-2F38D9794E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5D-4D69-A8D5-C017CFB9F7A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8A5D-4D69-A8D5-C017CFB9F7A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5D-4D69-A8D5-C017CFB9F7A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8A5D-4D69-A8D5-C017CFB9F7A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5D-4D69-A8D5-C017CFB9F7A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A5D-4D69-A8D5-C017CFB9F7A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4A7-4FA0-811C-4C803DCE51FE}"/>
              </c:ext>
            </c:extLst>
          </c:dPt>
          <c:dLbls>
            <c:dLbl>
              <c:idx val="0"/>
              <c:layout>
                <c:manualLayout>
                  <c:x val="0.00458978772231784"/>
                  <c:y val="-0.1278636121470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A-4697-AB34-FB68839D6EB1}"/>
                </c:ext>
              </c:extLst>
            </c:dLbl>
            <c:dLbl>
              <c:idx val="1"/>
              <c:layout>
                <c:manualLayout>
                  <c:x val="0.0757314974182444"/>
                  <c:y val="-0.1278636121470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A-4697-AB34-FB68839D6EB1}"/>
                </c:ext>
              </c:extLst>
            </c:dLbl>
            <c:dLbl>
              <c:idx val="2"/>
              <c:layout>
                <c:manualLayout>
                  <c:x val="0.126219162363741"/>
                  <c:y val="-0.149174214171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A-4697-AB34-FB68839D6EB1}"/>
                </c:ext>
              </c:extLst>
            </c:dLbl>
            <c:dLbl>
              <c:idx val="3"/>
              <c:layout>
                <c:manualLayout>
                  <c:x val="0.130808950086059"/>
                  <c:y val="-0.0745871070857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A-4697-AB34-FB68839D6EB1}"/>
                </c:ext>
              </c:extLst>
            </c:dLbl>
            <c:dLbl>
              <c:idx val="4"/>
              <c:layout>
                <c:manualLayout>
                  <c:x val="0.135398737808376"/>
                  <c:y val="0.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A-4697-AB34-FB68839D6EB1}"/>
                </c:ext>
              </c:extLst>
            </c:dLbl>
            <c:dLbl>
              <c:idx val="5"/>
              <c:layout>
                <c:manualLayout>
                  <c:x val="0.100975329890993"/>
                  <c:y val="0.106553010122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A-4697-AB34-FB68839D6EB1}"/>
                </c:ext>
              </c:extLst>
            </c:dLbl>
            <c:dLbl>
              <c:idx val="6"/>
              <c:layout>
                <c:manualLayout>
                  <c:x val="0.133103843947217"/>
                  <c:y val="0.2095542532409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A-4697-AB34-FB68839D6EB1}"/>
                </c:ext>
              </c:extLst>
            </c:dLbl>
            <c:dLbl>
              <c:idx val="7"/>
              <c:layout>
                <c:manualLayout>
                  <c:x val="0.110154905335628"/>
                  <c:y val="0.06393180607352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F2-4B26-8B6D-2F38D9794E23}"/>
                </c:ext>
              </c:extLst>
            </c:dLbl>
            <c:dLbl>
              <c:idx val="8"/>
              <c:layout>
                <c:manualLayout>
                  <c:x val="0.0688468158347676"/>
                  <c:y val="0.03551767004084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5D-4D69-A8D5-C017CFB9F7AA}"/>
                </c:ext>
              </c:extLst>
            </c:dLbl>
            <c:dLbl>
              <c:idx val="9"/>
              <c:layout>
                <c:manualLayout>
                  <c:x val="-0.0963855421686747"/>
                  <c:y val="0.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5D-4D69-A8D5-C017CFB9F7AA}"/>
                </c:ext>
              </c:extLst>
            </c:dLbl>
            <c:dLbl>
              <c:idx val="10"/>
              <c:layout>
                <c:manualLayout>
                  <c:x val="-0.153757888697648"/>
                  <c:y val="-0.04972473805718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5D-4D69-A8D5-C017CFB9F7AA}"/>
                </c:ext>
              </c:extLst>
            </c:dLbl>
            <c:dLbl>
              <c:idx val="11"/>
              <c:layout>
                <c:manualLayout>
                  <c:x val="-0.123924268502582"/>
                  <c:y val="-0.02131060202450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5D-4D69-A8D5-C017CFB9F7AA}"/>
                </c:ext>
              </c:extLst>
            </c:dLbl>
            <c:dLbl>
              <c:idx val="12"/>
              <c:layout>
                <c:manualLayout>
                  <c:x val="-0.0963855421686747"/>
                  <c:y val="-0.04262120404901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5D-4D69-A8D5-C017CFB9F7AA}"/>
                </c:ext>
              </c:extLst>
            </c:dLbl>
            <c:dLbl>
              <c:idx val="13"/>
              <c:layout>
                <c:manualLayout>
                  <c:x val="-0.0826161790017212"/>
                  <c:y val="-0.117208311134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5D-4D69-A8D5-C017CFB9F7AA}"/>
                </c:ext>
              </c:extLst>
            </c:dLbl>
            <c:dLbl>
              <c:idx val="14"/>
              <c:layout>
                <c:manualLayout>
                  <c:x val="-0.0619621342512909"/>
                  <c:y val="-0.1243118451429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A7-4FA0-811C-4C803DCE51F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'Recipe Costs'!$A$4:$A$18</c:f>
              <c:strCache>
                <c:ptCount val="15"/>
                <c:pt idx="0">
                  <c:v>Onions</c:v>
                </c:pt>
                <c:pt idx="1">
                  <c:v>Ginger</c:v>
                </c:pt>
                <c:pt idx="2">
                  <c:v>Lemograss</c:v>
                </c:pt>
                <c:pt idx="3">
                  <c:v>Garlic</c:v>
                </c:pt>
                <c:pt idx="4">
                  <c:v>Curry powder</c:v>
                </c:pt>
                <c:pt idx="5">
                  <c:v>Ground coriander</c:v>
                </c:pt>
                <c:pt idx="6">
                  <c:v>Potatoes</c:v>
                </c:pt>
                <c:pt idx="7">
                  <c:v>Squash</c:v>
                </c:pt>
                <c:pt idx="8">
                  <c:v>Red lentils</c:v>
                </c:pt>
                <c:pt idx="9">
                  <c:v>Water</c:v>
                </c:pt>
                <c:pt idx="10">
                  <c:v>Coconut milk</c:v>
                </c:pt>
                <c:pt idx="11">
                  <c:v>Tomato pulp</c:v>
                </c:pt>
                <c:pt idx="12">
                  <c:v>Toasted coconut</c:v>
                </c:pt>
                <c:pt idx="13">
                  <c:v>Spinach</c:v>
                </c:pt>
                <c:pt idx="14">
                  <c:v>Coriander</c:v>
                </c:pt>
              </c:strCache>
            </c:strRef>
          </c:cat>
          <c:val>
            <c:numRef>
              <c:f>'Recipe Costs'!$E$4:$E$18</c:f>
              <c:numCache>
                <c:formatCode>0.00</c:formatCode>
                <c:ptCount val="15"/>
                <c:pt idx="0">
                  <c:v>0.8955</c:v>
                </c:pt>
                <c:pt idx="1">
                  <c:v>0.0525</c:v>
                </c:pt>
                <c:pt idx="2">
                  <c:v>1.4375</c:v>
                </c:pt>
                <c:pt idx="3">
                  <c:v>0.0998</c:v>
                </c:pt>
                <c:pt idx="4">
                  <c:v>0.267</c:v>
                </c:pt>
                <c:pt idx="5">
                  <c:v>0.245</c:v>
                </c:pt>
                <c:pt idx="6">
                  <c:v>0.833333333333333</c:v>
                </c:pt>
                <c:pt idx="7">
                  <c:v>8.774999999999998</c:v>
                </c:pt>
                <c:pt idx="8">
                  <c:v>0.86</c:v>
                </c:pt>
                <c:pt idx="9">
                  <c:v>0.0</c:v>
                </c:pt>
                <c:pt idx="10">
                  <c:v>1.706666666666667</c:v>
                </c:pt>
                <c:pt idx="11">
                  <c:v>1.78921568627451</c:v>
                </c:pt>
                <c:pt idx="12">
                  <c:v>0.695</c:v>
                </c:pt>
                <c:pt idx="13">
                  <c:v>4.475</c:v>
                </c:pt>
                <c:pt idx="14">
                  <c:v>0.4475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A-4697-AB34-FB68839D6EB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C21-4D0A-A594-B73B47F775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4B-43A7-B6E5-DE6EC087FC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21-4D0A-A594-B73B47F775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C21-4D0A-A594-B73B47F775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21-4D0A-A594-B73B47F775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C21-4D0A-A594-B73B47F775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21-4D0A-A594-B73B47F775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21-4D0A-A594-B73B47F775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21-4D0A-A594-B73B47F775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C21-4D0A-A594-B73B47F775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21-4D0A-A594-B73B47F775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C21-4D0A-A594-B73B47F775F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21-4D0A-A594-B73B47F775F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C21-4D0A-A594-B73B47F775F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C21-4D0A-A594-B73B47F775FE}"/>
              </c:ext>
            </c:extLst>
          </c:dPt>
          <c:dLbls>
            <c:dLbl>
              <c:idx val="0"/>
              <c:layout>
                <c:manualLayout>
                  <c:x val="-0.0633802816901409"/>
                  <c:y val="-0.0297121547278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21-4D0A-A594-B73B47F775FE}"/>
                </c:ext>
              </c:extLst>
            </c:dLbl>
            <c:dLbl>
              <c:idx val="2"/>
              <c:layout>
                <c:manualLayout>
                  <c:x val="0.028169014084507"/>
                  <c:y val="-0.0705663674785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21-4D0A-A594-B73B47F775FE}"/>
                </c:ext>
              </c:extLst>
            </c:dLbl>
            <c:dLbl>
              <c:idx val="3"/>
              <c:layout>
                <c:manualLayout>
                  <c:x val="0.136150234741784"/>
                  <c:y val="-0.0891364641834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21-4D0A-A594-B73B47F775FE}"/>
                </c:ext>
              </c:extLst>
            </c:dLbl>
            <c:dLbl>
              <c:idx val="4"/>
              <c:layout>
                <c:manualLayout>
                  <c:x val="0.122065727699531"/>
                  <c:y val="0.0185700967048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21-4D0A-A594-B73B47F775FE}"/>
                </c:ext>
              </c:extLst>
            </c:dLbl>
            <c:dLbl>
              <c:idx val="5"/>
              <c:layout>
                <c:manualLayout>
                  <c:x val="0.0657276995305164"/>
                  <c:y val="0.115134599570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21-4D0A-A594-B73B47F775FE}"/>
                </c:ext>
              </c:extLst>
            </c:dLbl>
            <c:dLbl>
              <c:idx val="6"/>
              <c:layout>
                <c:manualLayout>
                  <c:x val="0.10093896713615"/>
                  <c:y val="0.133704696275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21-4D0A-A594-B73B47F775FE}"/>
                </c:ext>
              </c:extLst>
            </c:dLbl>
            <c:dLbl>
              <c:idx val="7"/>
              <c:layout>
                <c:manualLayout>
                  <c:x val="0.136150234741784"/>
                  <c:y val="0.003663003663003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1-4D0A-A594-B73B47F775FE}"/>
                </c:ext>
              </c:extLst>
            </c:dLbl>
            <c:dLbl>
              <c:idx val="8"/>
              <c:layout>
                <c:manualLayout>
                  <c:x val="0.206572769953051"/>
                  <c:y val="-1.3430858276592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21-4D0A-A594-B73B47F775FE}"/>
                </c:ext>
              </c:extLst>
            </c:dLbl>
            <c:dLbl>
              <c:idx val="9"/>
              <c:layout>
                <c:manualLayout>
                  <c:x val="-0.10093896713615"/>
                  <c:y val="0.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21-4D0A-A594-B73B47F775FE}"/>
                </c:ext>
              </c:extLst>
            </c:dLbl>
            <c:dLbl>
              <c:idx val="10"/>
              <c:layout>
                <c:manualLayout>
                  <c:x val="-0.150234741784038"/>
                  <c:y val="-0.0549450549450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21-4D0A-A594-B73B47F775FE}"/>
                </c:ext>
              </c:extLst>
            </c:dLbl>
            <c:dLbl>
              <c:idx val="11"/>
              <c:layout>
                <c:manualLayout>
                  <c:x val="-0.0892018779342723"/>
                  <c:y val="-0.043956043956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21-4D0A-A594-B73B47F775FE}"/>
                </c:ext>
              </c:extLst>
            </c:dLbl>
            <c:dLbl>
              <c:idx val="12"/>
              <c:layout>
                <c:manualLayout>
                  <c:x val="-0.0422535211267606"/>
                  <c:y val="-0.0549450549450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21-4D0A-A594-B73B47F775FE}"/>
                </c:ext>
              </c:extLst>
            </c:dLbl>
            <c:dLbl>
              <c:idx val="13"/>
              <c:layout>
                <c:manualLayout>
                  <c:x val="-0.119608427324963"/>
                  <c:y val="0.0844713792798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21-4D0A-A594-B73B47F775FE}"/>
                </c:ext>
              </c:extLst>
            </c:dLbl>
            <c:dLbl>
              <c:idx val="14"/>
              <c:layout>
                <c:manualLayout>
                  <c:x val="-0.158156770944173"/>
                  <c:y val="0.0374531835205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21-4D0A-A594-B73B47F775F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'Recipe Costs'!$H$4:$H$18</c:f>
              <c:strCache>
                <c:ptCount val="15"/>
                <c:pt idx="0">
                  <c:v>Onions</c:v>
                </c:pt>
                <c:pt idx="1">
                  <c:v>Ginger</c:v>
                </c:pt>
                <c:pt idx="2">
                  <c:v>Lemongrass</c:v>
                </c:pt>
                <c:pt idx="3">
                  <c:v>Garlic</c:v>
                </c:pt>
                <c:pt idx="4">
                  <c:v>Curry powder</c:v>
                </c:pt>
                <c:pt idx="5">
                  <c:v>Ground coriander</c:v>
                </c:pt>
                <c:pt idx="6">
                  <c:v>Potatoes</c:v>
                </c:pt>
                <c:pt idx="7">
                  <c:v>Squash</c:v>
                </c:pt>
                <c:pt idx="8">
                  <c:v>Red lentils</c:v>
                </c:pt>
                <c:pt idx="9">
                  <c:v>Water</c:v>
                </c:pt>
                <c:pt idx="10">
                  <c:v>Coconut milk</c:v>
                </c:pt>
                <c:pt idx="11">
                  <c:v>Tomato pulp</c:v>
                </c:pt>
                <c:pt idx="12">
                  <c:v>Toasted coconut</c:v>
                </c:pt>
                <c:pt idx="13">
                  <c:v>Spinach</c:v>
                </c:pt>
                <c:pt idx="14">
                  <c:v>Coriander</c:v>
                </c:pt>
              </c:strCache>
            </c:strRef>
          </c:cat>
          <c:val>
            <c:numRef>
              <c:f>'Recipe Costs'!$L$4:$L$18</c:f>
              <c:numCache>
                <c:formatCode>0.00</c:formatCode>
                <c:ptCount val="15"/>
                <c:pt idx="0">
                  <c:v>0.8955</c:v>
                </c:pt>
                <c:pt idx="1">
                  <c:v>0.0525</c:v>
                </c:pt>
                <c:pt idx="2">
                  <c:v>1.4375</c:v>
                </c:pt>
                <c:pt idx="3">
                  <c:v>0.0998</c:v>
                </c:pt>
                <c:pt idx="4">
                  <c:v>0.267</c:v>
                </c:pt>
                <c:pt idx="5">
                  <c:v>0.245</c:v>
                </c:pt>
                <c:pt idx="6">
                  <c:v>1.111111111111111</c:v>
                </c:pt>
                <c:pt idx="7">
                  <c:v>5.85</c:v>
                </c:pt>
                <c:pt idx="8">
                  <c:v>0.86</c:v>
                </c:pt>
                <c:pt idx="9">
                  <c:v>0.0</c:v>
                </c:pt>
                <c:pt idx="10">
                  <c:v>1.706666666666667</c:v>
                </c:pt>
                <c:pt idx="11">
                  <c:v>1.78921568627451</c:v>
                </c:pt>
                <c:pt idx="12">
                  <c:v>0.695</c:v>
                </c:pt>
                <c:pt idx="13">
                  <c:v>3.58</c:v>
                </c:pt>
                <c:pt idx="14">
                  <c:v>0.4475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1-4D0A-A594-B73B47F7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25</xdr:row>
      <xdr:rowOff>168275</xdr:rowOff>
    </xdr:from>
    <xdr:to>
      <xdr:col>6</xdr:col>
      <xdr:colOff>5715</xdr:colOff>
      <xdr:row>45</xdr:row>
      <xdr:rowOff>130810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8F69AFF-A26F-45C8-9CA0-9FB1D4AF2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26</xdr:row>
      <xdr:rowOff>98425</xdr:rowOff>
    </xdr:from>
    <xdr:to>
      <xdr:col>13</xdr:col>
      <xdr:colOff>9525</xdr:colOff>
      <xdr:row>45</xdr:row>
      <xdr:rowOff>41275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C21CF155-4863-47BE-A969-E45474BE1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7620</xdr:rowOff>
    </xdr:from>
    <xdr:to>
      <xdr:col>5</xdr:col>
      <xdr:colOff>0</xdr:colOff>
      <xdr:row>13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5373E54-05D7-4DE1-ABF4-D84105F9B800}"/>
            </a:ext>
          </a:extLst>
        </xdr:cNvPr>
        <xdr:cNvSpPr txBox="1"/>
      </xdr:nvSpPr>
      <xdr:spPr>
        <a:xfrm>
          <a:off x="22860" y="2415540"/>
          <a:ext cx="93345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/>
            <a:t>Based on changing the ratio of squash and potatoes</a:t>
          </a:r>
          <a:r>
            <a:rPr lang="en-IE" sz="1100" baseline="0"/>
            <a:t> and reducing the amount of spinach in the recipe. The saving for each portion is €0.15. The saving is calculated selling a 100 portions per week multiplied by 52 week in the year. </a:t>
          </a:r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Layout" zoomScale="80" zoomScaleNormal="80" zoomScalePageLayoutView="80" workbookViewId="0">
      <selection activeCell="M47" sqref="A1:M47"/>
    </sheetView>
  </sheetViews>
  <sheetFormatPr baseColWidth="10" defaultColWidth="8.83203125" defaultRowHeight="15" x14ac:dyDescent="0"/>
  <cols>
    <col min="1" max="1" width="17.33203125" style="38" customWidth="1"/>
    <col min="2" max="2" width="13.6640625" style="38" customWidth="1"/>
    <col min="3" max="3" width="11.6640625" style="38" customWidth="1"/>
    <col min="4" max="4" width="13" style="38" customWidth="1"/>
    <col min="5" max="5" width="10.1640625" style="38" customWidth="1"/>
    <col min="6" max="6" width="8.83203125" style="38"/>
    <col min="7" max="7" width="2" style="38" customWidth="1"/>
    <col min="8" max="8" width="18.1640625" style="38" customWidth="1"/>
    <col min="9" max="9" width="15.33203125" style="38" customWidth="1"/>
    <col min="10" max="10" width="12.5" style="38" customWidth="1"/>
    <col min="11" max="11" width="13.33203125" style="38" customWidth="1"/>
    <col min="12" max="12" width="10.33203125" style="38" customWidth="1"/>
    <col min="13" max="13" width="8.1640625" style="38" customWidth="1"/>
    <col min="14" max="16384" width="8.83203125" style="38"/>
  </cols>
  <sheetData>
    <row r="1" spans="1:13">
      <c r="A1" s="34" t="s">
        <v>28</v>
      </c>
      <c r="B1" s="35" t="s">
        <v>33</v>
      </c>
      <c r="C1" s="9"/>
      <c r="D1" s="9"/>
      <c r="E1" s="36"/>
      <c r="F1" s="37"/>
      <c r="H1" s="34" t="s">
        <v>28</v>
      </c>
      <c r="I1" s="35" t="s">
        <v>33</v>
      </c>
      <c r="J1" s="9"/>
      <c r="K1" s="9"/>
      <c r="L1" s="36"/>
      <c r="M1" s="37"/>
    </row>
    <row r="2" spans="1:13" ht="16" thickBot="1">
      <c r="A2" s="39" t="s">
        <v>10</v>
      </c>
      <c r="B2" s="40"/>
      <c r="C2" s="40"/>
      <c r="D2" s="40"/>
      <c r="E2" s="40"/>
      <c r="F2" s="41"/>
      <c r="H2" s="39" t="s">
        <v>10</v>
      </c>
      <c r="I2" s="40"/>
      <c r="J2" s="40"/>
      <c r="K2" s="40"/>
      <c r="L2" s="40"/>
      <c r="M2" s="41"/>
    </row>
    <row r="3" spans="1:13">
      <c r="A3" s="29" t="s">
        <v>0</v>
      </c>
      <c r="B3" s="29" t="s">
        <v>1</v>
      </c>
      <c r="C3" s="29" t="s">
        <v>2</v>
      </c>
      <c r="D3" s="29" t="s">
        <v>3</v>
      </c>
      <c r="E3" s="29" t="s">
        <v>29</v>
      </c>
      <c r="F3" s="29"/>
      <c r="G3" s="42"/>
      <c r="H3" s="29" t="s">
        <v>0</v>
      </c>
      <c r="I3" s="29" t="s">
        <v>1</v>
      </c>
      <c r="J3" s="29" t="s">
        <v>2</v>
      </c>
      <c r="K3" s="29" t="s">
        <v>3</v>
      </c>
      <c r="L3" s="29" t="s">
        <v>29</v>
      </c>
      <c r="M3" s="29"/>
    </row>
    <row r="4" spans="1:13">
      <c r="A4" s="43" t="s">
        <v>12</v>
      </c>
      <c r="B4" s="1">
        <v>450</v>
      </c>
      <c r="C4" s="1">
        <v>1000</v>
      </c>
      <c r="D4" s="1">
        <v>1.99</v>
      </c>
      <c r="E4" s="2">
        <f t="shared" ref="E4:E18" si="0">SUM(D4/C4)*B4</f>
        <v>0.89549999999999996</v>
      </c>
      <c r="F4" s="1"/>
      <c r="H4" s="43" t="s">
        <v>12</v>
      </c>
      <c r="I4" s="1">
        <v>450</v>
      </c>
      <c r="J4" s="1">
        <v>1000</v>
      </c>
      <c r="K4" s="1">
        <v>1.99</v>
      </c>
      <c r="L4" s="2">
        <f t="shared" ref="L4:L12" si="1">SUM(K4/J4)*I4</f>
        <v>0.89549999999999996</v>
      </c>
      <c r="M4" s="1"/>
    </row>
    <row r="5" spans="1:13">
      <c r="A5" s="43" t="s">
        <v>9</v>
      </c>
      <c r="B5" s="1">
        <v>25</v>
      </c>
      <c r="C5" s="1">
        <v>1000</v>
      </c>
      <c r="D5" s="1">
        <v>2.1</v>
      </c>
      <c r="E5" s="2">
        <f t="shared" si="0"/>
        <v>5.2500000000000005E-2</v>
      </c>
      <c r="F5" s="1"/>
      <c r="H5" s="43" t="s">
        <v>9</v>
      </c>
      <c r="I5" s="1">
        <v>25</v>
      </c>
      <c r="J5" s="1">
        <v>1000</v>
      </c>
      <c r="K5" s="1">
        <v>2.1</v>
      </c>
      <c r="L5" s="2">
        <f t="shared" si="1"/>
        <v>5.2500000000000005E-2</v>
      </c>
      <c r="M5" s="1"/>
    </row>
    <row r="6" spans="1:13">
      <c r="A6" s="43" t="s">
        <v>35</v>
      </c>
      <c r="B6" s="1">
        <v>100</v>
      </c>
      <c r="C6" s="1">
        <v>80</v>
      </c>
      <c r="D6" s="1">
        <v>1.1499999999999999</v>
      </c>
      <c r="E6" s="2">
        <f t="shared" si="0"/>
        <v>1.4375</v>
      </c>
      <c r="F6" s="1"/>
      <c r="H6" s="43" t="s">
        <v>39</v>
      </c>
      <c r="I6" s="1">
        <v>100</v>
      </c>
      <c r="J6" s="1">
        <v>80</v>
      </c>
      <c r="K6" s="1">
        <v>1.1499999999999999</v>
      </c>
      <c r="L6" s="2">
        <f t="shared" si="1"/>
        <v>1.4375</v>
      </c>
      <c r="M6" s="1"/>
    </row>
    <row r="7" spans="1:13">
      <c r="A7" s="43" t="s">
        <v>13</v>
      </c>
      <c r="B7" s="1">
        <v>20</v>
      </c>
      <c r="C7" s="1">
        <v>1000</v>
      </c>
      <c r="D7" s="1">
        <v>4.99</v>
      </c>
      <c r="E7" s="2">
        <f t="shared" si="0"/>
        <v>9.9800000000000014E-2</v>
      </c>
      <c r="F7" s="1"/>
      <c r="H7" s="43" t="s">
        <v>13</v>
      </c>
      <c r="I7" s="1">
        <v>20</v>
      </c>
      <c r="J7" s="1">
        <v>1000</v>
      </c>
      <c r="K7" s="1">
        <v>4.99</v>
      </c>
      <c r="L7" s="2">
        <f t="shared" si="1"/>
        <v>9.9800000000000014E-2</v>
      </c>
      <c r="M7" s="1"/>
    </row>
    <row r="8" spans="1:13">
      <c r="A8" s="43" t="s">
        <v>14</v>
      </c>
      <c r="B8" s="1">
        <v>30</v>
      </c>
      <c r="C8" s="1">
        <v>1000</v>
      </c>
      <c r="D8" s="1">
        <v>8.9</v>
      </c>
      <c r="E8" s="2">
        <f t="shared" si="0"/>
        <v>0.26700000000000002</v>
      </c>
      <c r="F8" s="1"/>
      <c r="H8" s="43" t="s">
        <v>14</v>
      </c>
      <c r="I8" s="1">
        <v>30</v>
      </c>
      <c r="J8" s="1">
        <v>1000</v>
      </c>
      <c r="K8" s="1">
        <v>8.9</v>
      </c>
      <c r="L8" s="2">
        <f t="shared" si="1"/>
        <v>0.26700000000000002</v>
      </c>
      <c r="M8" s="1"/>
    </row>
    <row r="9" spans="1:13">
      <c r="A9" s="43" t="s">
        <v>36</v>
      </c>
      <c r="B9" s="1">
        <v>20</v>
      </c>
      <c r="C9" s="1">
        <v>400</v>
      </c>
      <c r="D9" s="1">
        <v>4.9000000000000004</v>
      </c>
      <c r="E9" s="2">
        <f t="shared" si="0"/>
        <v>0.245</v>
      </c>
      <c r="F9" s="1"/>
      <c r="H9" s="43" t="s">
        <v>36</v>
      </c>
      <c r="I9" s="1">
        <v>20</v>
      </c>
      <c r="J9" s="1">
        <v>400</v>
      </c>
      <c r="K9" s="1">
        <v>4.9000000000000004</v>
      </c>
      <c r="L9" s="2">
        <f t="shared" si="1"/>
        <v>0.245</v>
      </c>
      <c r="M9" s="1"/>
    </row>
    <row r="10" spans="1:13">
      <c r="A10" s="43" t="s">
        <v>15</v>
      </c>
      <c r="B10" s="1">
        <v>1500</v>
      </c>
      <c r="C10" s="1">
        <v>9000</v>
      </c>
      <c r="D10" s="1">
        <v>5</v>
      </c>
      <c r="E10" s="2">
        <f t="shared" si="0"/>
        <v>0.83333333333333337</v>
      </c>
      <c r="F10" s="1"/>
      <c r="H10" s="43" t="s">
        <v>15</v>
      </c>
      <c r="I10" s="1">
        <v>2000</v>
      </c>
      <c r="J10" s="1">
        <v>9000</v>
      </c>
      <c r="K10" s="1">
        <v>5</v>
      </c>
      <c r="L10" s="2">
        <f t="shared" si="1"/>
        <v>1.1111111111111112</v>
      </c>
      <c r="M10" s="1"/>
    </row>
    <row r="11" spans="1:13">
      <c r="A11" s="43" t="s">
        <v>16</v>
      </c>
      <c r="B11" s="1">
        <v>1500</v>
      </c>
      <c r="C11" s="1">
        <v>1000</v>
      </c>
      <c r="D11" s="1">
        <v>5.85</v>
      </c>
      <c r="E11" s="2">
        <f t="shared" si="0"/>
        <v>8.7749999999999986</v>
      </c>
      <c r="F11" s="1"/>
      <c r="H11" s="43" t="s">
        <v>16</v>
      </c>
      <c r="I11" s="1">
        <v>1000</v>
      </c>
      <c r="J11" s="1">
        <v>1000</v>
      </c>
      <c r="K11" s="1">
        <v>5.85</v>
      </c>
      <c r="L11" s="2">
        <f t="shared" si="1"/>
        <v>5.85</v>
      </c>
      <c r="M11" s="1"/>
    </row>
    <row r="12" spans="1:13">
      <c r="A12" s="43" t="s">
        <v>17</v>
      </c>
      <c r="B12" s="1">
        <v>500</v>
      </c>
      <c r="C12" s="1">
        <v>1000</v>
      </c>
      <c r="D12" s="1">
        <v>1.72</v>
      </c>
      <c r="E12" s="2">
        <f t="shared" si="0"/>
        <v>0.86</v>
      </c>
      <c r="F12" s="1"/>
      <c r="H12" s="43" t="s">
        <v>17</v>
      </c>
      <c r="I12" s="1">
        <v>500</v>
      </c>
      <c r="J12" s="1">
        <v>1000</v>
      </c>
      <c r="K12" s="1">
        <v>1.72</v>
      </c>
      <c r="L12" s="2">
        <f t="shared" si="1"/>
        <v>0.86</v>
      </c>
      <c r="M12" s="1"/>
    </row>
    <row r="13" spans="1:13">
      <c r="A13" s="43" t="s">
        <v>21</v>
      </c>
      <c r="B13" s="1">
        <v>800</v>
      </c>
      <c r="C13" s="1">
        <v>1000</v>
      </c>
      <c r="D13" s="1">
        <v>0</v>
      </c>
      <c r="E13" s="2">
        <f t="shared" ref="E13" si="2">SUM(D13/C13)*B13</f>
        <v>0</v>
      </c>
      <c r="F13" s="1"/>
      <c r="H13" s="43" t="s">
        <v>21</v>
      </c>
      <c r="I13" s="1">
        <v>800</v>
      </c>
      <c r="J13" s="1">
        <v>1000</v>
      </c>
      <c r="K13" s="1">
        <v>0</v>
      </c>
      <c r="L13" s="2">
        <f t="shared" ref="L13" si="3">SUM(K13/J13)*I13</f>
        <v>0</v>
      </c>
      <c r="M13" s="1"/>
    </row>
    <row r="14" spans="1:13">
      <c r="A14" s="43" t="s">
        <v>18</v>
      </c>
      <c r="B14" s="1">
        <v>800</v>
      </c>
      <c r="C14" s="1">
        <v>3000</v>
      </c>
      <c r="D14" s="1">
        <v>6.4</v>
      </c>
      <c r="E14" s="2">
        <f t="shared" si="0"/>
        <v>1.7066666666666668</v>
      </c>
      <c r="F14" s="1"/>
      <c r="H14" s="43" t="s">
        <v>18</v>
      </c>
      <c r="I14" s="1">
        <v>800</v>
      </c>
      <c r="J14" s="1">
        <v>3000</v>
      </c>
      <c r="K14" s="1">
        <v>6.4</v>
      </c>
      <c r="L14" s="2">
        <f t="shared" ref="L14:L18" si="4">SUM(K14/J14)*I14</f>
        <v>1.7066666666666668</v>
      </c>
      <c r="M14" s="1"/>
    </row>
    <row r="15" spans="1:13">
      <c r="A15" s="43" t="s">
        <v>37</v>
      </c>
      <c r="B15" s="1">
        <v>2500</v>
      </c>
      <c r="C15" s="1">
        <v>15300</v>
      </c>
      <c r="D15" s="1">
        <v>10.95</v>
      </c>
      <c r="E15" s="2">
        <f t="shared" si="0"/>
        <v>1.7892156862745097</v>
      </c>
      <c r="F15" s="1"/>
      <c r="H15" s="43" t="s">
        <v>37</v>
      </c>
      <c r="I15" s="1">
        <v>2500</v>
      </c>
      <c r="J15" s="1">
        <v>15300</v>
      </c>
      <c r="K15" s="1">
        <v>10.95</v>
      </c>
      <c r="L15" s="2">
        <f t="shared" si="4"/>
        <v>1.7892156862745097</v>
      </c>
      <c r="M15" s="1"/>
    </row>
    <row r="16" spans="1:13">
      <c r="A16" s="43" t="s">
        <v>38</v>
      </c>
      <c r="B16" s="1">
        <v>100</v>
      </c>
      <c r="C16" s="1">
        <v>1000</v>
      </c>
      <c r="D16" s="1">
        <v>6.95</v>
      </c>
      <c r="E16" s="2">
        <f t="shared" si="0"/>
        <v>0.69500000000000006</v>
      </c>
      <c r="F16" s="1"/>
      <c r="H16" s="43" t="s">
        <v>38</v>
      </c>
      <c r="I16" s="1">
        <v>100</v>
      </c>
      <c r="J16" s="1">
        <v>1000</v>
      </c>
      <c r="K16" s="1">
        <v>6.95</v>
      </c>
      <c r="L16" s="2">
        <f t="shared" si="4"/>
        <v>0.69500000000000006</v>
      </c>
      <c r="M16" s="1"/>
    </row>
    <row r="17" spans="1:13">
      <c r="A17" s="43" t="s">
        <v>19</v>
      </c>
      <c r="B17" s="1">
        <v>500</v>
      </c>
      <c r="C17" s="1">
        <v>1000</v>
      </c>
      <c r="D17" s="1">
        <v>8.9499999999999993</v>
      </c>
      <c r="E17" s="2">
        <f t="shared" si="0"/>
        <v>4.4749999999999996</v>
      </c>
      <c r="F17" s="1"/>
      <c r="H17" s="43" t="s">
        <v>19</v>
      </c>
      <c r="I17" s="1">
        <v>400</v>
      </c>
      <c r="J17" s="1">
        <v>1000</v>
      </c>
      <c r="K17" s="1">
        <v>8.9499999999999993</v>
      </c>
      <c r="L17" s="2">
        <f t="shared" si="4"/>
        <v>3.58</v>
      </c>
      <c r="M17" s="1"/>
    </row>
    <row r="18" spans="1:13">
      <c r="A18" s="43" t="s">
        <v>20</v>
      </c>
      <c r="B18" s="1">
        <v>50</v>
      </c>
      <c r="C18" s="1">
        <v>1000</v>
      </c>
      <c r="D18" s="1">
        <v>8.9499999999999993</v>
      </c>
      <c r="E18" s="2">
        <f t="shared" si="0"/>
        <v>0.44750000000000001</v>
      </c>
      <c r="F18" s="1"/>
      <c r="H18" s="43" t="s">
        <v>20</v>
      </c>
      <c r="I18" s="1">
        <v>50</v>
      </c>
      <c r="J18" s="1">
        <v>1000</v>
      </c>
      <c r="K18" s="1">
        <v>8.9499999999999993</v>
      </c>
      <c r="L18" s="2">
        <f t="shared" si="4"/>
        <v>0.44750000000000001</v>
      </c>
      <c r="M18" s="1"/>
    </row>
    <row r="19" spans="1:13">
      <c r="A19" s="1"/>
      <c r="B19" s="1"/>
      <c r="C19" s="1"/>
      <c r="D19" s="1"/>
      <c r="E19" s="2">
        <f>SUM(E4:E18)</f>
        <v>22.579015686274513</v>
      </c>
      <c r="F19" s="1"/>
      <c r="H19" s="1"/>
      <c r="I19" s="1"/>
      <c r="J19" s="1"/>
      <c r="K19" s="1"/>
      <c r="L19" s="2">
        <f>SUM(L4:L18)</f>
        <v>19.036793464052291</v>
      </c>
      <c r="M19" s="1"/>
    </row>
    <row r="20" spans="1:13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</row>
    <row r="21" spans="1:13">
      <c r="A21" s="30" t="s">
        <v>8</v>
      </c>
      <c r="B21" s="1">
        <v>23</v>
      </c>
      <c r="C21" s="1"/>
      <c r="D21" s="30" t="s">
        <v>31</v>
      </c>
      <c r="E21" s="2">
        <f>E19/B21</f>
        <v>0.98169633418584834</v>
      </c>
      <c r="F21" s="1"/>
      <c r="H21" s="30" t="s">
        <v>8</v>
      </c>
      <c r="I21" s="1">
        <v>23</v>
      </c>
      <c r="J21" s="1"/>
      <c r="K21" s="30" t="s">
        <v>31</v>
      </c>
      <c r="L21" s="2">
        <f>L19/I21</f>
        <v>0.82768667235009963</v>
      </c>
      <c r="M21" s="1"/>
    </row>
    <row r="22" spans="1:13" ht="30">
      <c r="A22" s="3"/>
      <c r="B22" s="30" t="s">
        <v>4</v>
      </c>
      <c r="C22" s="30" t="s">
        <v>32</v>
      </c>
      <c r="D22" s="31" t="s">
        <v>34</v>
      </c>
      <c r="E22" s="3"/>
      <c r="F22" s="3"/>
      <c r="H22" s="3"/>
      <c r="I22" s="30" t="s">
        <v>4</v>
      </c>
      <c r="J22" s="30" t="s">
        <v>32</v>
      </c>
      <c r="K22" s="31" t="s">
        <v>34</v>
      </c>
      <c r="L22" s="3"/>
      <c r="M22" s="3"/>
    </row>
    <row r="23" spans="1:13">
      <c r="A23" s="1"/>
      <c r="B23" s="5">
        <v>9.9499999999999993</v>
      </c>
      <c r="C23" s="10">
        <v>0.13500000000000001</v>
      </c>
      <c r="D23" s="6">
        <f>B23/(1+C23)</f>
        <v>8.7665198237885456</v>
      </c>
      <c r="E23" s="4">
        <f>D23-E21</f>
        <v>7.7848234896026973</v>
      </c>
      <c r="F23" s="30" t="s">
        <v>5</v>
      </c>
      <c r="H23" s="1"/>
      <c r="I23" s="5">
        <v>9.9499999999999993</v>
      </c>
      <c r="J23" s="10">
        <v>0.13500000000000001</v>
      </c>
      <c r="K23" s="6">
        <f>I23/(1+J23)</f>
        <v>8.7665198237885456</v>
      </c>
      <c r="L23" s="4">
        <f>K23-L21</f>
        <v>7.9388331514384456</v>
      </c>
      <c r="M23" s="30" t="s">
        <v>5</v>
      </c>
    </row>
    <row r="24" spans="1:13">
      <c r="A24" s="1"/>
      <c r="B24" s="1"/>
      <c r="C24" s="1"/>
      <c r="D24" s="32" t="s">
        <v>6</v>
      </c>
      <c r="E24" s="2">
        <f>SUM(E21/D23)*100</f>
        <v>11.198244616089829</v>
      </c>
      <c r="F24" s="1"/>
      <c r="H24" s="1"/>
      <c r="I24" s="1"/>
      <c r="J24" s="1"/>
      <c r="K24" s="32" t="s">
        <v>6</v>
      </c>
      <c r="L24" s="2">
        <f>SUM(L21/K23)*100</f>
        <v>9.4414509861041527</v>
      </c>
      <c r="M24" s="1"/>
    </row>
    <row r="25" spans="1:13">
      <c r="A25" s="1"/>
      <c r="B25" s="1"/>
      <c r="C25" s="1"/>
      <c r="D25" s="33" t="s">
        <v>30</v>
      </c>
      <c r="E25" s="2">
        <f>E23*100/D23</f>
        <v>88.801755383910177</v>
      </c>
      <c r="F25" s="1"/>
      <c r="H25" s="1"/>
      <c r="I25" s="1"/>
      <c r="J25" s="1"/>
      <c r="K25" s="33" t="s">
        <v>30</v>
      </c>
      <c r="L25" s="2">
        <f>L23*100/K23</f>
        <v>90.558549013895842</v>
      </c>
      <c r="M25" s="1"/>
    </row>
    <row r="34" spans="15:15">
      <c r="O34" s="38" t="s">
        <v>7</v>
      </c>
    </row>
  </sheetData>
  <phoneticPr fontId="12" type="noConversion"/>
  <pageMargins left="0.7" right="0.7" top="0.75" bottom="0.75" header="0.3" footer="0.3"/>
  <pageSetup paperSize="9" orientation="portrait" horizontalDpi="4294967293" verticalDpi="4294967293"/>
  <headerFooter>
    <oddHeader>&amp;C&amp;"-,Bold"Chef Business Toolkit: How to Achieve Efficiency</oddHeader>
  </headerFooter>
  <ignoredErrors>
    <ignoredError sqref="L13 E13" formula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8"/>
  <sheetViews>
    <sheetView workbookViewId="0">
      <selection activeCell="F8" sqref="F8"/>
    </sheetView>
  </sheetViews>
  <sheetFormatPr baseColWidth="10" defaultColWidth="8.83203125" defaultRowHeight="14" x14ac:dyDescent="0"/>
  <cols>
    <col min="1" max="1" width="51.1640625" customWidth="1"/>
    <col min="2" max="2" width="21.5" customWidth="1"/>
    <col min="3" max="3" width="26.83203125" customWidth="1"/>
    <col min="4" max="4" width="18" customWidth="1"/>
    <col min="5" max="5" width="19" customWidth="1"/>
  </cols>
  <sheetData>
    <row r="1" spans="1:5" ht="29.5" customHeight="1" thickBot="1">
      <c r="A1" s="20" t="s">
        <v>23</v>
      </c>
      <c r="B1" s="19"/>
      <c r="C1" s="19"/>
      <c r="D1" s="19"/>
      <c r="E1" s="18"/>
    </row>
    <row r="2" spans="1:5" ht="72">
      <c r="A2" s="21" t="s">
        <v>22</v>
      </c>
      <c r="B2" s="22" t="s">
        <v>24</v>
      </c>
      <c r="C2" s="23" t="s">
        <v>25</v>
      </c>
      <c r="D2" s="24" t="s">
        <v>27</v>
      </c>
      <c r="E2" s="25" t="s">
        <v>26</v>
      </c>
    </row>
    <row r="3" spans="1:5" ht="15">
      <c r="A3" s="26" t="s">
        <v>11</v>
      </c>
      <c r="B3" s="16">
        <v>0.98</v>
      </c>
      <c r="C3" s="16">
        <v>0.83</v>
      </c>
      <c r="D3" s="12">
        <f>(B3-C3)/B3</f>
        <v>0.15306122448979595</v>
      </c>
      <c r="E3" s="11">
        <f>(B3-C3)*5200</f>
        <v>780.00000000000011</v>
      </c>
    </row>
    <row r="4" spans="1:5">
      <c r="A4" s="17"/>
      <c r="B4" s="16"/>
      <c r="C4" s="8"/>
      <c r="D4" s="12" t="e">
        <f>(B4-C4)/B4</f>
        <v>#DIV/0!</v>
      </c>
      <c r="E4" s="11">
        <f>(B4-C4)*145</f>
        <v>0</v>
      </c>
    </row>
    <row r="5" spans="1:5">
      <c r="A5" s="17"/>
      <c r="B5" s="16"/>
      <c r="C5" s="8"/>
      <c r="D5" s="12" t="e">
        <f>(B5-C5)/B5</f>
        <v>#DIV/0!</v>
      </c>
      <c r="E5" s="11">
        <f>(B5-C5)*145</f>
        <v>0</v>
      </c>
    </row>
    <row r="6" spans="1:5">
      <c r="A6" s="17"/>
      <c r="B6" s="16"/>
      <c r="C6" s="8"/>
      <c r="D6" s="12" t="e">
        <f>(B6-C6)/B6</f>
        <v>#DIV/0!</v>
      </c>
      <c r="E6" s="11">
        <f>(B6-C6)*145</f>
        <v>0</v>
      </c>
    </row>
    <row r="7" spans="1:5" ht="15" thickBot="1">
      <c r="A7" s="15"/>
      <c r="B7" s="14"/>
      <c r="C7" s="13"/>
      <c r="D7" s="27" t="e">
        <f>(B7-C7)/B7</f>
        <v>#DIV/0!</v>
      </c>
      <c r="E7" s="28">
        <f>(B7-C7)*145</f>
        <v>0</v>
      </c>
    </row>
    <row r="8" spans="1:5">
      <c r="E8" s="7">
        <f>SUM(E3:E7)</f>
        <v>780.00000000000011</v>
      </c>
    </row>
  </sheetData>
  <pageMargins left="0.7" right="0.7" top="0.75" bottom="0.75" header="0.3" footer="0.3"/>
  <pageSetup paperSize="9"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Recipe Costs</vt:lpstr>
      <vt:lpstr> Savings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2019-02-26T12:51:31Z</dcterms:modified>
</cp:coreProperties>
</file>